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.sakuhara\Documents\非常識な超Excel活用術\20200829_「経理×時間管理×Excel」セミナー\"/>
    </mc:Choice>
  </mc:AlternateContent>
  <xr:revisionPtr revIDLastSave="0" documentId="13_ncr:1_{20D4EFB3-966F-436A-8CF2-F25CB0968B4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予定" sheetId="11" r:id="rId1"/>
    <sheet name="日報" sheetId="1" r:id="rId2"/>
    <sheet name="予実差" sheetId="15" r:id="rId3"/>
    <sheet name="集計" sheetId="1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F4" i="1" s="1"/>
  <c r="A3" i="16" l="1"/>
  <c r="A4" i="16" s="1"/>
  <c r="C3" i="1" l="1"/>
  <c r="C4" i="1" s="1"/>
  <c r="A3" i="11"/>
  <c r="B3" i="11" s="1"/>
  <c r="H4" i="1" l="1"/>
  <c r="B4" i="1"/>
  <c r="A4" i="1"/>
  <c r="F2" i="11"/>
  <c r="G2" i="11"/>
  <c r="A4" i="11"/>
  <c r="B4" i="11" s="1"/>
  <c r="F3" i="11"/>
  <c r="F4" i="11"/>
  <c r="G3" i="11"/>
  <c r="D3" i="1" l="1"/>
  <c r="C3" i="15" l="1"/>
  <c r="H2" i="1"/>
  <c r="H3" i="1"/>
  <c r="B2" i="1" l="1"/>
  <c r="B2" i="11" l="1"/>
  <c r="D7" i="15" l="1"/>
  <c r="D22" i="15"/>
  <c r="D5" i="15"/>
  <c r="D8" i="15"/>
  <c r="D10" i="15"/>
  <c r="E24" i="15"/>
  <c r="E23" i="15"/>
  <c r="D12" i="15"/>
  <c r="E22" i="15"/>
  <c r="E21" i="15"/>
  <c r="D20" i="15"/>
  <c r="D13" i="15"/>
  <c r="E20" i="15"/>
  <c r="D17" i="15"/>
  <c r="D23" i="15"/>
  <c r="D14" i="15"/>
  <c r="D9" i="15"/>
  <c r="D21" i="15"/>
  <c r="D11" i="15"/>
  <c r="D19" i="15"/>
  <c r="D6" i="15"/>
  <c r="E19" i="15"/>
  <c r="D24" i="15"/>
  <c r="D16" i="15"/>
  <c r="D15" i="15"/>
  <c r="D18" i="15"/>
  <c r="C23" i="15"/>
  <c r="C22" i="15"/>
  <c r="C8" i="15"/>
  <c r="C17" i="15"/>
  <c r="C20" i="15"/>
  <c r="C14" i="15"/>
  <c r="C11" i="15"/>
  <c r="C9" i="15"/>
  <c r="C21" i="15"/>
  <c r="C10" i="15"/>
  <c r="C15" i="15"/>
  <c r="C16" i="15"/>
  <c r="C19" i="15"/>
  <c r="C7" i="15"/>
  <c r="C6" i="15"/>
  <c r="C5" i="15"/>
  <c r="C18" i="15"/>
  <c r="C12" i="15"/>
  <c r="C24" i="15"/>
  <c r="C13" i="15"/>
  <c r="F19" i="15" l="1"/>
  <c r="F23" i="15"/>
  <c r="F21" i="15"/>
  <c r="F24" i="15"/>
  <c r="F22" i="15"/>
  <c r="F20" i="15"/>
  <c r="D25" i="15"/>
  <c r="E17" i="15" l="1"/>
  <c r="F17" i="15" s="1"/>
  <c r="E15" i="15"/>
  <c r="F15" i="15" s="1"/>
  <c r="E18" i="15"/>
  <c r="F18" i="15" s="1"/>
  <c r="E16" i="15"/>
  <c r="F16" i="15" s="1"/>
  <c r="E13" i="15" l="1"/>
  <c r="F13" i="15" s="1"/>
  <c r="E14" i="15"/>
  <c r="F14" i="15" s="1"/>
  <c r="F2" i="1" l="1"/>
  <c r="F3" i="1"/>
  <c r="B3" i="1" l="1"/>
  <c r="A3" i="1"/>
  <c r="E3" i="11" l="1"/>
  <c r="H3" i="11" s="1"/>
  <c r="E4" i="11"/>
  <c r="H4" i="11" s="1"/>
  <c r="A2" i="1"/>
  <c r="B4" i="16" l="1"/>
  <c r="C4" i="16" s="1"/>
  <c r="D4" i="16" s="1"/>
  <c r="E4" i="16" s="1"/>
  <c r="B2" i="16"/>
  <c r="C2" i="16" s="1"/>
  <c r="D2" i="16" s="1"/>
  <c r="E2" i="16" s="1"/>
  <c r="B3" i="16"/>
  <c r="C3" i="16" s="1"/>
  <c r="D3" i="16" s="1"/>
  <c r="E3" i="16" s="1"/>
  <c r="E2" i="11"/>
  <c r="G4" i="11" s="1"/>
  <c r="F2" i="16" l="1"/>
  <c r="G2" i="16" s="1"/>
  <c r="F4" i="16"/>
  <c r="E5" i="15"/>
  <c r="F5" i="15" s="1"/>
  <c r="E8" i="15"/>
  <c r="F8" i="15" s="1"/>
  <c r="E9" i="15"/>
  <c r="F9" i="15" s="1"/>
  <c r="E7" i="15"/>
  <c r="F7" i="15" s="1"/>
  <c r="E11" i="15"/>
  <c r="F11" i="15" s="1"/>
  <c r="E10" i="15"/>
  <c r="F10" i="15" s="1"/>
  <c r="E6" i="15"/>
  <c r="F6" i="15" s="1"/>
  <c r="E12" i="15"/>
  <c r="F12" i="15" s="1"/>
  <c r="H2" i="11"/>
  <c r="F3" i="16"/>
  <c r="I2" i="16" l="1"/>
  <c r="J2" i="16"/>
  <c r="H2" i="16"/>
  <c r="H4" i="16"/>
  <c r="I4" i="16"/>
  <c r="J4" i="16"/>
  <c r="G4" i="16"/>
  <c r="F25" i="15"/>
  <c r="E25" i="15"/>
  <c r="G3" i="16"/>
  <c r="H3" i="16"/>
  <c r="I3" i="16"/>
  <c r="J3" i="16"/>
</calcChain>
</file>

<file path=xl/sharedStrings.xml><?xml version="1.0" encoding="utf-8"?>
<sst xmlns="http://schemas.openxmlformats.org/spreadsheetml/2006/main" count="36" uniqueCount="32">
  <si>
    <t>日付</t>
    <rPh sb="0" eb="2">
      <t>ヒヅケ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</si>
  <si>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</si>
  <si>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</si>
  <si>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時間</t>
    <rPh sb="0" eb="2">
      <t>ジカン</t>
    </rPh>
    <phoneticPr fontId="1"/>
  </si>
  <si>
    <t>年月</t>
    <rPh sb="0" eb="2">
      <t>ネンゲツ</t>
    </rPh>
    <phoneticPr fontId="1"/>
  </si>
  <si>
    <t>合計</t>
    <rPh sb="0" eb="2">
      <t>ゴウケイ</t>
    </rPh>
    <phoneticPr fontId="1"/>
  </si>
  <si>
    <t>予定時間</t>
    <rPh sb="0" eb="2">
      <t>ヨテイ</t>
    </rPh>
    <rPh sb="2" eb="4">
      <t>ジカン</t>
    </rPh>
    <phoneticPr fontId="1"/>
  </si>
  <si>
    <t>日付No</t>
    <rPh sb="0" eb="2">
      <t>ヒヅケ</t>
    </rPh>
    <phoneticPr fontId="1"/>
  </si>
  <si>
    <t>業務内容</t>
    <rPh sb="0" eb="4">
      <t>ギョウムナイヨウ</t>
    </rPh>
    <phoneticPr fontId="1"/>
  </si>
  <si>
    <t>詳細</t>
    <rPh sb="0" eb="2">
      <t>ショウサイ</t>
    </rPh>
    <phoneticPr fontId="1"/>
  </si>
  <si>
    <t>予定No</t>
    <rPh sb="0" eb="2">
      <t>ヨテイ</t>
    </rPh>
    <phoneticPr fontId="1"/>
  </si>
  <si>
    <t>予定業務</t>
    <rPh sb="0" eb="2">
      <t>ヨテイ</t>
    </rPh>
    <rPh sb="2" eb="4">
      <t>ギョウム</t>
    </rPh>
    <phoneticPr fontId="1"/>
  </si>
  <si>
    <t>予定日付No</t>
    <rPh sb="0" eb="2">
      <t>ヨテイ</t>
    </rPh>
    <rPh sb="2" eb="4">
      <t>ヒヅケ</t>
    </rPh>
    <phoneticPr fontId="1"/>
  </si>
  <si>
    <t>第一領域</t>
  </si>
  <si>
    <t>重要緊急</t>
    <rPh sb="0" eb="2">
      <t>ジュウヨウ</t>
    </rPh>
    <rPh sb="2" eb="4">
      <t>キンキュウ</t>
    </rPh>
    <phoneticPr fontId="1"/>
  </si>
  <si>
    <t>第二領域</t>
  </si>
  <si>
    <t>実績時間</t>
    <rPh sb="0" eb="2">
      <t>ジッセキ</t>
    </rPh>
    <rPh sb="2" eb="4">
      <t>ジカン</t>
    </rPh>
    <phoneticPr fontId="1"/>
  </si>
  <si>
    <t>予定集計</t>
    <rPh sb="0" eb="2">
      <t>ヨテイ</t>
    </rPh>
    <rPh sb="2" eb="4">
      <t>シュウケイ</t>
    </rPh>
    <phoneticPr fontId="1"/>
  </si>
  <si>
    <t>実績集計</t>
    <rPh sb="0" eb="2">
      <t>ジッセキ</t>
    </rPh>
    <rPh sb="2" eb="4">
      <t>シュウケイ</t>
    </rPh>
    <phoneticPr fontId="1"/>
  </si>
  <si>
    <t>No</t>
    <phoneticPr fontId="1"/>
  </si>
  <si>
    <t>実施時間</t>
    <rPh sb="0" eb="2">
      <t>ジッシ</t>
    </rPh>
    <rPh sb="2" eb="4">
      <t>ジカン</t>
    </rPh>
    <phoneticPr fontId="1"/>
  </si>
  <si>
    <t>予実差（分）</t>
    <rPh sb="0" eb="2">
      <t>ヨジツ</t>
    </rPh>
    <rPh sb="2" eb="3">
      <t>サ</t>
    </rPh>
    <rPh sb="4" eb="5">
      <t>フン</t>
    </rPh>
    <phoneticPr fontId="1"/>
  </si>
  <si>
    <t>第三領域</t>
    <rPh sb="0" eb="1">
      <t>ダイ</t>
    </rPh>
    <rPh sb="1" eb="2">
      <t>3</t>
    </rPh>
    <rPh sb="2" eb="4">
      <t>リョウイキ</t>
    </rPh>
    <phoneticPr fontId="1"/>
  </si>
  <si>
    <t>第四領域</t>
    <rPh sb="1" eb="2">
      <t>4</t>
    </rPh>
    <rPh sb="2" eb="4">
      <t>リョウイキ</t>
    </rPh>
    <phoneticPr fontId="1"/>
  </si>
  <si>
    <t>1：当日　2：日付指定 ⇒</t>
    <rPh sb="2" eb="4">
      <t>トウジツ</t>
    </rPh>
    <rPh sb="7" eb="9">
      <t>ヒヅケ</t>
    </rPh>
    <rPh sb="9" eb="11">
      <t>シテイ</t>
    </rPh>
    <phoneticPr fontId="1"/>
  </si>
  <si>
    <t>グラフ</t>
    <phoneticPr fontId="1"/>
  </si>
  <si>
    <t>第一領域2</t>
  </si>
  <si>
    <t>第二領域3</t>
  </si>
  <si>
    <t>第三領域4</t>
    <rPh sb="0" eb="1">
      <t>ダイ34</t>
    </rPh>
    <phoneticPr fontId="1"/>
  </si>
  <si>
    <t>第四領域5</t>
    <rPh sb="0" eb="5">
      <t>45</t>
    </rPh>
    <phoneticPr fontId="1"/>
  </si>
  <si>
    <t>業務内容</t>
    <rPh sb="0" eb="2">
      <t>ギョウム</t>
    </rPh>
    <rPh sb="2" eb="4">
      <t>ナイヨウ</t>
    </rPh>
    <phoneticPr fontId="1"/>
  </si>
  <si>
    <t>年月</t>
    <rPh sb="0" eb="2">
      <t>ネンンゲツ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</si>
</sst>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[h]:mm"/>
    <numFmt numFmtId="178" formatCode="yyyy&quot;年&quot;m&quot;月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6"/>
      </left>
      <right/>
      <top style="medium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6"/>
      </top>
      <bottom/>
      <diagonal/>
    </border>
    <border>
      <left/>
      <right/>
      <top style="medium">
        <color theme="6"/>
      </top>
      <bottom/>
      <diagonal/>
    </border>
  </borders>
  <cellStyleXfs count="4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NumberFormat="1">
      <alignment vertical="center"/>
    </xf>
    <xf numFmtId="14" fontId="0" fillId="0" borderId="0" xfId="0" applyNumberFormat="1">
      <alignment vertical="center"/>
    </xf>
    <xf numFmtId="20" fontId="0" fillId="0" borderId="0" xfId="0" applyNumberFormat="1">
      <alignment vertical="center"/>
    </xf>
    <xf numFmtId="176" fontId="0" fillId="0" borderId="0" xfId="0" applyNumberFormat="1">
      <alignment vertical="center"/>
    </xf>
    <xf numFmtId="14" fontId="0" fillId="33" borderId="0" xfId="0" applyNumberFormat="1" applyFill="1" applyAlignment="1">
      <alignment horizontal="center" vertical="center"/>
    </xf>
    <xf numFmtId="177" fontId="21" fillId="34" borderId="10" xfId="0" applyNumberFormat="1" applyFont="1" applyFill="1" applyBorder="1">
      <alignment vertical="center"/>
    </xf>
    <xf numFmtId="10" fontId="21" fillId="33" borderId="10" xfId="0" applyNumberFormat="1" applyFont="1" applyFill="1" applyBorder="1">
      <alignment vertical="center"/>
    </xf>
    <xf numFmtId="0" fontId="0" fillId="33" borderId="0" xfId="0" applyNumberFormat="1" applyFill="1">
      <alignment vertical="center"/>
    </xf>
    <xf numFmtId="14" fontId="0" fillId="0" borderId="0" xfId="0" applyNumberFormat="1" applyFill="1" applyAlignment="1">
      <alignment horizontal="center" vertical="center"/>
    </xf>
    <xf numFmtId="0" fontId="0" fillId="35" borderId="0" xfId="0" applyFill="1">
      <alignment vertical="center"/>
    </xf>
    <xf numFmtId="0" fontId="0" fillId="35" borderId="0" xfId="0" applyFill="1" applyAlignment="1">
      <alignment horizontal="right" vertical="center"/>
    </xf>
    <xf numFmtId="0" fontId="0" fillId="35" borderId="11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horizontal="right" vertical="center"/>
    </xf>
    <xf numFmtId="14" fontId="0" fillId="35" borderId="0" xfId="0" applyNumberFormat="1" applyFill="1" applyAlignment="1">
      <alignment horizontal="center" vertical="center"/>
    </xf>
    <xf numFmtId="0" fontId="0" fillId="35" borderId="0" xfId="0" applyNumberFormat="1" applyFill="1" applyBorder="1" applyAlignment="1">
      <alignment horizontal="center" vertical="center"/>
    </xf>
    <xf numFmtId="176" fontId="0" fillId="35" borderId="0" xfId="0" applyNumberFormat="1" applyFill="1" applyAlignment="1">
      <alignment vertical="center" shrinkToFit="1"/>
    </xf>
    <xf numFmtId="0" fontId="0" fillId="35" borderId="0" xfId="0" applyFill="1" applyAlignment="1">
      <alignment vertical="center" shrinkToFit="1"/>
    </xf>
    <xf numFmtId="0" fontId="0" fillId="35" borderId="10" xfId="0" applyFill="1" applyBorder="1">
      <alignment vertical="center"/>
    </xf>
    <xf numFmtId="176" fontId="0" fillId="35" borderId="10" xfId="0" applyNumberFormat="1" applyFill="1" applyBorder="1">
      <alignment vertical="center"/>
    </xf>
    <xf numFmtId="0" fontId="0" fillId="35" borderId="10" xfId="0" applyNumberFormat="1" applyFill="1" applyBorder="1">
      <alignment vertical="center"/>
    </xf>
    <xf numFmtId="176" fontId="0" fillId="35" borderId="0" xfId="0" applyNumberFormat="1" applyFill="1">
      <alignment vertical="center"/>
    </xf>
    <xf numFmtId="0" fontId="0" fillId="35" borderId="0" xfId="0" applyFill="1" applyAlignment="1">
      <alignment horizontal="center" vertical="center"/>
    </xf>
    <xf numFmtId="178" fontId="20" fillId="0" borderId="17" xfId="0" applyNumberFormat="1" applyFont="1" applyBorder="1">
      <alignment vertical="center"/>
    </xf>
    <xf numFmtId="178" fontId="20" fillId="36" borderId="17" xfId="0" applyNumberFormat="1" applyFont="1" applyFill="1" applyBorder="1">
      <alignment vertical="center"/>
    </xf>
    <xf numFmtId="10" fontId="21" fillId="33" borderId="18" xfId="0" applyNumberFormat="1" applyFont="1" applyFill="1" applyBorder="1">
      <alignment vertical="center"/>
    </xf>
    <xf numFmtId="0" fontId="20" fillId="34" borderId="20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178" fontId="20" fillId="36" borderId="22" xfId="0" applyNumberFormat="1" applyFont="1" applyFill="1" applyBorder="1">
      <alignment vertical="center"/>
    </xf>
    <xf numFmtId="177" fontId="21" fillId="34" borderId="23" xfId="0" applyNumberFormat="1" applyFont="1" applyFill="1" applyBorder="1">
      <alignment vertical="center"/>
    </xf>
    <xf numFmtId="10" fontId="21" fillId="33" borderId="23" xfId="0" applyNumberFormat="1" applyFont="1" applyFill="1" applyBorder="1">
      <alignment vertical="center"/>
    </xf>
    <xf numFmtId="10" fontId="21" fillId="33" borderId="24" xfId="0" applyNumberFormat="1" applyFont="1" applyFill="1" applyBorder="1">
      <alignment vertical="center"/>
    </xf>
    <xf numFmtId="14" fontId="0" fillId="35" borderId="12" xfId="0" applyNumberFormat="1" applyFill="1" applyBorder="1" applyAlignment="1">
      <alignment horizontal="center" vertical="center"/>
    </xf>
    <xf numFmtId="14" fontId="0" fillId="35" borderId="13" xfId="0" applyNumberForma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 shrinkToFit="1"/>
    </xf>
    <xf numFmtId="177" fontId="3" fillId="0" borderId="16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7" fontId="22" fillId="37" borderId="15" xfId="0" applyNumberFormat="1" applyFont="1" applyFill="1" applyBorder="1">
      <alignment vertical="center"/>
    </xf>
    <xf numFmtId="0" fontId="22" fillId="37" borderId="15" xfId="0" applyFont="1" applyFill="1" applyBorder="1">
      <alignment vertical="center"/>
    </xf>
    <xf numFmtId="177" fontId="22" fillId="0" borderId="14" xfId="0" applyNumberFormat="1" applyFont="1" applyBorder="1">
      <alignment vertical="center"/>
    </xf>
    <xf numFmtId="0" fontId="22" fillId="0" borderId="14" xfId="0" applyFont="1" applyBorder="1">
      <alignment vertical="center"/>
    </xf>
    <xf numFmtId="14" fontId="22" fillId="0" borderId="0" xfId="0" applyNumberFormat="1" applyFont="1" applyFill="1" applyBorder="1">
      <alignment vertical="center"/>
    </xf>
    <xf numFmtId="177" fontId="22" fillId="0" borderId="0" xfId="0" applyNumberFormat="1" applyFont="1" applyFill="1" applyBorder="1">
      <alignment vertical="center"/>
    </xf>
    <xf numFmtId="176" fontId="22" fillId="0" borderId="0" xfId="0" applyNumberFormat="1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3" fillId="33" borderId="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>
      <alignment vertical="center"/>
    </xf>
    <xf numFmtId="0" fontId="22" fillId="33" borderId="0" xfId="0" applyNumberFormat="1" applyFont="1" applyFill="1" applyBorder="1">
      <alignment vertical="center"/>
    </xf>
    <xf numFmtId="0" fontId="22" fillId="33" borderId="0" xfId="0" applyFont="1" applyFill="1" applyBorder="1">
      <alignment vertical="center"/>
    </xf>
    <xf numFmtId="0" fontId="22" fillId="33" borderId="15" xfId="0" applyNumberFormat="1" applyFont="1" applyFill="1" applyBorder="1" applyAlignment="1">
      <alignment horizontal="center" vertical="center"/>
    </xf>
    <xf numFmtId="14" fontId="22" fillId="37" borderId="15" xfId="0" applyNumberFormat="1" applyFont="1" applyFill="1" applyBorder="1">
      <alignment vertical="center"/>
    </xf>
    <xf numFmtId="176" fontId="22" fillId="37" borderId="15" xfId="0" applyNumberFormat="1" applyFont="1" applyFill="1" applyBorder="1">
      <alignment vertical="center"/>
    </xf>
    <xf numFmtId="0" fontId="22" fillId="37" borderId="15" xfId="0" applyNumberFormat="1" applyFont="1" applyFill="1" applyBorder="1" applyAlignment="1">
      <alignment horizontal="center" vertical="center"/>
    </xf>
    <xf numFmtId="0" fontId="22" fillId="33" borderId="14" xfId="0" applyNumberFormat="1" applyFont="1" applyFill="1" applyBorder="1" applyAlignment="1">
      <alignment horizontal="center" vertical="center"/>
    </xf>
    <xf numFmtId="14" fontId="22" fillId="0" borderId="14" xfId="0" applyNumberFormat="1" applyFont="1" applyBorder="1">
      <alignment vertical="center"/>
    </xf>
    <xf numFmtId="176" fontId="22" fillId="0" borderId="14" xfId="0" applyNumberFormat="1" applyFont="1" applyBorder="1">
      <alignment vertical="center"/>
    </xf>
    <xf numFmtId="0" fontId="22" fillId="0" borderId="14" xfId="0" applyNumberFormat="1" applyFont="1" applyBorder="1" applyAlignment="1">
      <alignment horizontal="center" vertical="center"/>
    </xf>
    <xf numFmtId="0" fontId="22" fillId="33" borderId="26" xfId="0" applyNumberFormat="1" applyFont="1" applyFill="1" applyBorder="1">
      <alignment vertical="center"/>
    </xf>
    <xf numFmtId="0" fontId="22" fillId="33" borderId="25" xfId="0" applyNumberFormat="1" applyFont="1" applyFill="1" applyBorder="1">
      <alignment vertical="center"/>
    </xf>
    <xf numFmtId="14" fontId="3" fillId="0" borderId="16" xfId="0" applyNumberFormat="1" applyFont="1" applyBorder="1" applyAlignment="1">
      <alignment horizontal="center" vertical="center" shrinkToFit="1"/>
    </xf>
    <xf numFmtId="0" fontId="3" fillId="0" borderId="16" xfId="0" applyFont="1" applyBorder="1">
      <alignment vertical="center"/>
    </xf>
    <xf numFmtId="56" fontId="3" fillId="0" borderId="16" xfId="0" applyNumberFormat="1" applyFont="1" applyBorder="1" applyAlignment="1">
      <alignment horizontal="center" vertical="center"/>
    </xf>
    <xf numFmtId="14" fontId="22" fillId="37" borderId="14" xfId="0" applyNumberFormat="1" applyFont="1" applyFill="1" applyBorder="1">
      <alignment vertical="center"/>
    </xf>
    <xf numFmtId="177" fontId="22" fillId="37" borderId="14" xfId="0" applyNumberFormat="1" applyFont="1" applyFill="1" applyBorder="1">
      <alignment vertical="center"/>
    </xf>
    <xf numFmtId="176" fontId="22" fillId="37" borderId="14" xfId="0" applyNumberFormat="1" applyFont="1" applyFill="1" applyBorder="1">
      <alignment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4" xfId="0" applyFont="1" applyFill="1" applyBorder="1">
      <alignment vertical="center"/>
    </xf>
    <xf numFmtId="0" fontId="22" fillId="37" borderId="14" xfId="0" applyNumberFormat="1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5">
    <dxf>
      <fill>
        <patternFill>
          <bgColor theme="0" tint="-0.3499862666707357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3"/>
        <charset val="128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3"/>
        <charset val="128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3"/>
        <charset val="128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3"/>
        <charset val="128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3"/>
        <charset val="128"/>
        <scheme val="minor"/>
      </font>
      <numFmt numFmtId="177" formatCode="[h]:mm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3"/>
        <charset val="128"/>
        <scheme val="minor"/>
      </font>
      <numFmt numFmtId="177" formatCode="[h]:mm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3"/>
        <charset val="128"/>
        <scheme val="minor"/>
      </font>
      <numFmt numFmtId="177" formatCode="[h]:mm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3"/>
        <charset val="128"/>
        <scheme val="minor"/>
      </font>
      <numFmt numFmtId="177" formatCode="[h]:mm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3"/>
        <charset val="128"/>
        <scheme val="minor"/>
      </font>
      <numFmt numFmtId="177" formatCode="[h]:mm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3"/>
        <charset val="128"/>
        <scheme val="minor"/>
      </font>
      <fill>
        <patternFill patternType="solid">
          <fgColor indexed="64"/>
          <bgColor theme="8" tint="0.79998168889431442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family val="3"/>
        <charset val="128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  <dxf>
      <numFmt numFmtId="176" formatCode="h:mm;@"/>
    </dxf>
    <dxf>
      <numFmt numFmtId="176" formatCode="h:mm;@"/>
    </dxf>
    <dxf>
      <numFmt numFmtId="25" formatCode="h:mm"/>
    </dxf>
    <dxf>
      <numFmt numFmtId="25" formatCode="h:mm"/>
    </dxf>
    <dxf>
      <numFmt numFmtId="0" formatCode="General"/>
      <fill>
        <patternFill patternType="solid">
          <fgColor indexed="64"/>
          <bgColor theme="8" tint="0.79998168889431442"/>
        </patternFill>
      </fill>
    </dxf>
    <dxf>
      <numFmt numFmtId="19" formatCode="yyyy/m/d"/>
    </dxf>
  </dxfs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3</xdr:row>
          <xdr:rowOff>0</xdr:rowOff>
        </xdr:from>
        <xdr:to>
          <xdr:col>15</xdr:col>
          <xdr:colOff>285750</xdr:colOff>
          <xdr:row>33</xdr:row>
          <xdr:rowOff>161925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予実差!$A$3:$G$26" spid="_x0000_s31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43900" y="152771475"/>
              <a:ext cx="4752975" cy="53054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1:H4" totalsRowShown="0">
  <autoFilter ref="A1:H4" xr:uid="{00000000-0009-0000-0100-000001000000}"/>
  <tableColumns count="8">
    <tableColumn id="1" xr3:uid="{00000000-0010-0000-0000-000001000000}" name="日付" dataDxfId="24">
      <calculatedColumnFormula>A1</calculatedColumnFormula>
    </tableColumn>
    <tableColumn id="9" xr3:uid="{00000000-0010-0000-0000-000009000000}" name="日付No" dataDxfId="23">
      <calculatedColumnFormula>テーブル1[[#This Row],[日付]]*100+COUNTIF($A$1:テーブル1[[#This Row],[日付]],テーブル1[[#This Row],[日付]])</calculatedColumnFormula>
    </tableColumn>
    <tableColumn id="2" xr3:uid="{00000000-0010-0000-0000-000002000000}" name="詳細"/>
    <tableColumn id="3" xr3:uid="{00000000-0010-0000-0000-000003000000}" name="予定時間" dataDxfId="22"/>
    <tableColumn id="5" xr3:uid="{00000000-0010-0000-0000-000005000000}" name="実績時間" dataDxfId="21">
      <calculatedColumnFormula>SUMIF(日報!B:B,テーブル1[[#This Row],[日付No]],日報!F:F)</calculatedColumnFormula>
    </tableColumn>
    <tableColumn id="4" xr3:uid="{00000000-0010-0000-0000-000004000000}" name="予定集計" dataDxfId="20">
      <calculatedColumnFormula>IF(テーブル1[[#This Row],[日付]]=A3,"",SUMIF($A:$A,テーブル1[[#This Row],[日付]],D:D))</calculatedColumnFormula>
    </tableColumn>
    <tableColumn id="6" xr3:uid="{00000000-0010-0000-0000-000006000000}" name="実績集計" dataDxfId="19">
      <calculatedColumnFormula>IF(テーブル1[[#This Row],[日付]]=A3,"",SUMIF($A:$A,テーブル1[[#This Row],[日付]],E:E))</calculatedColumnFormula>
    </tableColumn>
    <tableColumn id="7" xr3:uid="{00000000-0010-0000-0000-000007000000}" name="グラフ" dataDxfId="18">
      <calculatedColumnFormula>テーブル1[[#This Row],[実績時間]]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F1CBFFD-C8CF-400D-93E9-0852AF46B37D}" name="テーブル5" displayName="テーブル5" ref="A1:J4" totalsRowShown="0" tableBorderDxfId="3">
  <autoFilter ref="A1:J4" xr:uid="{4D486792-6833-4096-84FC-CA1478C9B757}"/>
  <tableColumns count="10">
    <tableColumn id="1" xr3:uid="{F430D9B6-1B91-46DB-A585-FBB9D3A1FB92}" name="年月" dataDxfId="2">
      <calculatedColumnFormula>YEAR(日報!$C2)*100+MONTH(日報!$C2)</calculatedColumnFormula>
    </tableColumn>
    <tableColumn id="2" xr3:uid="{1F6BB718-C6F6-4BF3-A266-5E0BF6CBF7AF}" name="予定日付No" dataDxfId="1">
      <calculatedColumnFormula>日報!$C2*100+日報!$G2</calculatedColumnFormula>
    </tableColumn>
    <tableColumn id="3" xr3:uid="{ED7C3C33-5895-4A25-956B-D84CBB0A258E}" name="日付">
      <calculatedColumnFormula>C1</calculatedColumnFormula>
    </tableColumn>
    <tableColumn id="4" xr3:uid="{754BAE0E-32C6-4929-894F-B033249090BB}" name="開始時間">
      <calculatedColumnFormula>E1</calculatedColumnFormula>
    </tableColumn>
    <tableColumn id="5" xr3:uid="{8C3E80D6-1436-4DC3-AD70-6FE119FC4B46}" name="終了時間"/>
    <tableColumn id="6" xr3:uid="{CC54A811-20A6-4ACD-B157-FB7D9F84F078}" name="時間">
      <calculatedColumnFormula>IF(日報!$E2="","",日報!$E2-日報!$D2-INT(日報!$E2-日報!$D2))</calculatedColumnFormula>
    </tableColumn>
    <tableColumn id="7" xr3:uid="{A7456A5E-BF81-41C1-A6D2-FD5BA949F71B}" name="予定No"/>
    <tableColumn id="8" xr3:uid="{FD4F9478-DE1F-4EFB-AF78-8FE5EC9518CC}" name="予定業務">
      <calculatedColumnFormula>IF(日報!$G2="","",VLOOKUP(日報!$C2*100+日報!$G2,予定!B:C,2,0))</calculatedColumnFormula>
    </tableColumn>
    <tableColumn id="9" xr3:uid="{8AA9F73D-8302-4D22-B465-E8FB06B39E3F}" name="重要緊急"/>
    <tableColumn id="10" xr3:uid="{73690BBE-E9C7-4E66-90A5-BE761BAEA676}" name="業務内容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0AD7F4-4372-4D1E-8B43-998E5A560357}" name="テーブル3" displayName="テーブル3" ref="A1:J4" totalsRowShown="0" headerRowDxfId="17" dataDxfId="15" headerRowBorderDxfId="16" tableBorderDxfId="14" totalsRowBorderDxfId="13">
  <autoFilter ref="A1:J4" xr:uid="{4C0DAEB2-715E-4416-92D1-797BFA0F6FED}"/>
  <tableColumns count="10">
    <tableColumn id="1" xr3:uid="{F9FCDEB7-97B2-4F9D-AF59-7FD0337243E7}" name="年月">
      <calculatedColumnFormula>DATE(YEAR(A1),MONTH(A1)+1,1)</calculatedColumnFormula>
    </tableColumn>
    <tableColumn id="2" xr3:uid="{A733114A-19A7-449A-A533-001090C16FF8}" name="第一領域" dataDxfId="12">
      <calculatedColumnFormula>SUMIFS(日報!$F:$F,日報!$A:$A,YEAR($A2)*100+MONTH(A2),日報!$I:$I,集計!B$1)</calculatedColumnFormula>
    </tableColumn>
    <tableColumn id="3" xr3:uid="{1C4BFF84-4B52-48A4-B3B7-E863691E9600}" name="第二領域" dataDxfId="11">
      <calculatedColumnFormula>SUMIFS(日報!$F:$F,日報!$A:$A,YEAR($A2)*100+MONTH(B2),日報!$I:$I,集計!C$1)</calculatedColumnFormula>
    </tableColumn>
    <tableColumn id="4" xr3:uid="{36D6A4A2-A835-46C3-B7D6-101BB7236657}" name="第三領域" dataDxfId="10">
      <calculatedColumnFormula>SUMIFS(日報!$F:$F,日報!$A:$A,YEAR($A2)*100+MONTH(C2),日報!$I:$I,集計!D$1)</calculatedColumnFormula>
    </tableColumn>
    <tableColumn id="5" xr3:uid="{616861B1-526E-4EDC-B3AA-4231A6014414}" name="第四領域" dataDxfId="9">
      <calculatedColumnFormula>SUMIFS(日報!$F:$F,日報!$A:$A,YEAR($A2)*100+MONTH(D2),日報!$I:$I,集計!E$1)</calculatedColumnFormula>
    </tableColumn>
    <tableColumn id="6" xr3:uid="{C0CB0C43-3058-4A05-BD42-C9162EF05E3A}" name="合計" dataDxfId="8">
      <calculatedColumnFormula>SUM(B2:E2)</calculatedColumnFormula>
    </tableColumn>
    <tableColumn id="7" xr3:uid="{771A7979-A46E-4ADF-9ECA-0008213CECE9}" name="第一領域2" dataDxfId="7">
      <calculatedColumnFormula>IF($F2=0,"",B2/$F2)</calculatedColumnFormula>
    </tableColumn>
    <tableColumn id="8" xr3:uid="{9C82AFC0-357F-4D6A-956B-5EF8714C12CF}" name="第二領域3" dataDxfId="6">
      <calculatedColumnFormula>IF($F2=0,"",C2/$F2)</calculatedColumnFormula>
    </tableColumn>
    <tableColumn id="9" xr3:uid="{40C91F10-543B-4530-8F80-3FECCDF5BD43}" name="第三領域4" dataDxfId="5">
      <calculatedColumnFormula>IF($F2=0,"",D2/$F2)</calculatedColumnFormula>
    </tableColumn>
    <tableColumn id="10" xr3:uid="{430D9BE0-A415-49AC-BDAF-07A94A89A596}" name="第四領域5" dataDxfId="4">
      <calculatedColumnFormula>IF($F2=0,"",E2/$F2)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H4"/>
  <sheetViews>
    <sheetView tabSelected="1" zoomScale="130" zoomScaleNormal="130" workbookViewId="0">
      <pane ySplit="1" topLeftCell="A2" activePane="bottomLeft" state="frozen"/>
      <selection pane="bottomLeft" activeCell="C26" sqref="C26"/>
    </sheetView>
  </sheetViews>
  <sheetFormatPr defaultRowHeight="13.2" x14ac:dyDescent="0.2"/>
  <cols>
    <col min="1" max="1" width="10.109375" customWidth="1"/>
    <col min="2" max="2" width="10.21875" style="1" customWidth="1"/>
    <col min="3" max="3" width="21.33203125" customWidth="1"/>
    <col min="4" max="5" width="7.77734375" customWidth="1"/>
    <col min="6" max="6" width="8" style="4" customWidth="1"/>
    <col min="8" max="8" width="19.33203125" customWidth="1"/>
  </cols>
  <sheetData>
    <row r="1" spans="1:8" x14ac:dyDescent="0.2">
      <c r="A1" t="s">
        <v>0</v>
      </c>
      <c r="B1" s="8" t="s">
        <v>7</v>
      </c>
      <c r="C1" t="s">
        <v>9</v>
      </c>
      <c r="D1" t="s">
        <v>6</v>
      </c>
      <c r="E1" t="s">
        <v>16</v>
      </c>
      <c r="F1" s="4" t="s">
        <v>17</v>
      </c>
      <c r="G1" t="s">
        <v>18</v>
      </c>
      <c r="H1" t="s">
        <v>25</v>
      </c>
    </row>
    <row r="2" spans="1:8" x14ac:dyDescent="0.2">
      <c r="A2" s="2">
        <v>44075</v>
      </c>
      <c r="B2" s="8">
        <f>テーブル1[[#This Row],[日付]]*100+COUNTIF($A$1:テーブル1[[#This Row],[日付]],テーブル1[[#This Row],[日付]])</f>
        <v>4407501</v>
      </c>
      <c r="D2" s="3"/>
      <c r="E2" s="3">
        <f>SUMIF(日報!B:B,テーブル1[[#This Row],[日付No]],日報!F:F)</f>
        <v>0</v>
      </c>
      <c r="F2" s="4" t="str">
        <f>IF(テーブル1[[#This Row],[日付]]=A3,"",SUMIF($A:$A,テーブル1[[#This Row],[日付]],D:D))</f>
        <v/>
      </c>
      <c r="G2" s="4" t="str">
        <f>IF(テーブル1[[#This Row],[日付]]=A3,"",SUMIF($A:$A,テーブル1[[#This Row],[日付]],E:E))</f>
        <v/>
      </c>
      <c r="H2">
        <f>テーブル1[[#This Row],[実績時間]]</f>
        <v>0</v>
      </c>
    </row>
    <row r="3" spans="1:8" x14ac:dyDescent="0.2">
      <c r="A3" s="2">
        <f t="shared" ref="A3" si="0">A2</f>
        <v>44075</v>
      </c>
      <c r="B3" s="8">
        <f>テーブル1[[#This Row],[日付]]*100+COUNTIF($A$1:テーブル1[[#This Row],[日付]],テーブル1[[#This Row],[日付]])</f>
        <v>4407502</v>
      </c>
      <c r="D3" s="3"/>
      <c r="E3" s="3">
        <f>SUMIF(日報!B:B,テーブル1[[#This Row],[日付No]],日報!F:F)</f>
        <v>0</v>
      </c>
      <c r="F3" s="4" t="str">
        <f>IF(テーブル1[[#This Row],[日付]]=A4,"",SUMIF($A:$A,テーブル1[[#This Row],[日付]],D:D))</f>
        <v/>
      </c>
      <c r="G3" s="4" t="str">
        <f>IF(テーブル1[[#This Row],[日付]]=A4,"",SUMIF($A:$A,テーブル1[[#This Row],[日付]],E:E))</f>
        <v/>
      </c>
      <c r="H3">
        <f>テーブル1[[#This Row],[実績時間]]</f>
        <v>0</v>
      </c>
    </row>
    <row r="4" spans="1:8" x14ac:dyDescent="0.2">
      <c r="A4" s="2">
        <f>A3</f>
        <v>44075</v>
      </c>
      <c r="B4" s="8">
        <f>テーブル1[[#This Row],[日付]]*100+COUNTIF($A$1:テーブル1[[#This Row],[日付]],テーブル1[[#This Row],[日付]])</f>
        <v>4407503</v>
      </c>
      <c r="D4" s="3"/>
      <c r="E4" s="3">
        <f>SUMIF(日報!B:B,テーブル1[[#This Row],[日付No]],日報!F:F)</f>
        <v>0</v>
      </c>
      <c r="F4" s="4">
        <f>IF(テーブル1[[#This Row],[日付]]=A5,"",SUMIF($A:$A,テーブル1[[#This Row],[日付]],D:D))</f>
        <v>0</v>
      </c>
      <c r="G4" s="4">
        <f>IF(テーブル1[[#This Row],[日付]]=A5,"",SUMIF($A:$A,テーブル1[[#This Row],[日付]],E:E))</f>
        <v>0</v>
      </c>
      <c r="H4" s="1">
        <f>テーブル1[[#This Row],[実績時間]]</f>
        <v>0</v>
      </c>
    </row>
  </sheetData>
  <phoneticPr fontId="1"/>
  <conditionalFormatting sqref="H2:H4">
    <cfRule type="dataBar" priority="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{3E42396D-96C3-45E9-9284-8E9F5CC0C601}</x14:id>
        </ext>
      </extLst>
    </cfRule>
  </conditionalFormatting>
  <dataValidations count="2">
    <dataValidation imeMode="off" allowBlank="1" showInputMessage="1" showErrorMessage="1" sqref="D1:E1048576 A1:B1048576" xr:uid="{00000000-0002-0000-0000-000000000000}"/>
    <dataValidation imeMode="hiragana" allowBlank="1" showInputMessage="1" showErrorMessage="1" sqref="C1:C1048576" xr:uid="{00000000-0002-0000-0000-000001000000}"/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42396D-96C3-45E9-9284-8E9F5CC0C6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H2:H4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4"/>
  <sheetViews>
    <sheetView zoomScaleNormal="100" workbookViewId="0">
      <pane ySplit="1" topLeftCell="A2" activePane="bottomLeft" state="frozen"/>
      <selection activeCell="C1" sqref="C1"/>
      <selection pane="bottomLeft" activeCell="C13" sqref="C13"/>
    </sheetView>
  </sheetViews>
  <sheetFormatPr defaultColWidth="9" defaultRowHeight="13.2" x14ac:dyDescent="0.2"/>
  <cols>
    <col min="1" max="1" width="9.109375" style="52" customWidth="1"/>
    <col min="2" max="2" width="11.33203125" style="53" customWidth="1"/>
    <col min="3" max="3" width="12.109375" style="46" customWidth="1"/>
    <col min="4" max="5" width="11.33203125" style="47" customWidth="1"/>
    <col min="6" max="6" width="7.109375" style="48" customWidth="1"/>
    <col min="7" max="7" width="9.6640625" style="49" customWidth="1"/>
    <col min="8" max="8" width="20.88671875" style="49" customWidth="1"/>
    <col min="9" max="9" width="11.33203125" style="51" customWidth="1"/>
    <col min="10" max="10" width="19" style="49" customWidth="1"/>
    <col min="11" max="11" width="24.109375" style="49" customWidth="1"/>
    <col min="12" max="12" width="14" style="49" customWidth="1"/>
    <col min="13" max="13" width="11.33203125" style="49" customWidth="1"/>
    <col min="14" max="15" width="7.33203125" style="49" customWidth="1"/>
    <col min="16" max="16384" width="9" style="49"/>
  </cols>
  <sheetData>
    <row r="1" spans="1:11" ht="13.8" thickBot="1" x14ac:dyDescent="0.25">
      <c r="A1" s="50" t="s">
        <v>4</v>
      </c>
      <c r="B1" s="37" t="s">
        <v>12</v>
      </c>
      <c r="C1" s="64" t="s">
        <v>0</v>
      </c>
      <c r="D1" s="38" t="s">
        <v>1</v>
      </c>
      <c r="E1" s="38" t="s">
        <v>2</v>
      </c>
      <c r="F1" s="39" t="s">
        <v>3</v>
      </c>
      <c r="G1" s="40" t="s">
        <v>10</v>
      </c>
      <c r="H1" s="41" t="s">
        <v>11</v>
      </c>
      <c r="I1" s="65" t="s">
        <v>14</v>
      </c>
      <c r="J1" s="66" t="s">
        <v>30</v>
      </c>
      <c r="K1" s="51"/>
    </row>
    <row r="2" spans="1:11" x14ac:dyDescent="0.2">
      <c r="A2" s="62">
        <f>YEAR(日報!$C2)*100+MONTH(日報!$C2)</f>
        <v>190001</v>
      </c>
      <c r="B2" s="54">
        <f>日報!$C2*100+日報!$G2</f>
        <v>0</v>
      </c>
      <c r="C2" s="55"/>
      <c r="D2" s="42"/>
      <c r="E2" s="42"/>
      <c r="F2" s="56" t="str">
        <f>IF(日報!$E2="","",日報!$E2-日報!$D2-INT(日報!$E2-日報!$D2))</f>
        <v/>
      </c>
      <c r="G2" s="57"/>
      <c r="H2" s="43" t="str">
        <f>IF(日報!$G2="","",VLOOKUP(日報!$C2*100+日報!$G2,予定!B:C,2,0))</f>
        <v/>
      </c>
      <c r="I2" s="43"/>
      <c r="J2" s="43"/>
    </row>
    <row r="3" spans="1:11" x14ac:dyDescent="0.2">
      <c r="A3" s="63">
        <f>YEAR(日報!$C3)*100+MONTH(日報!$C3)</f>
        <v>190001</v>
      </c>
      <c r="B3" s="58">
        <f>日報!$C3*100+日報!$G3</f>
        <v>0</v>
      </c>
      <c r="C3" s="59">
        <f>C2</f>
        <v>0</v>
      </c>
      <c r="D3" s="44">
        <f t="shared" ref="D3:D4" si="0">E2</f>
        <v>0</v>
      </c>
      <c r="E3" s="44"/>
      <c r="F3" s="60" t="str">
        <f>IF(日報!$E3="","",日報!$E3-日報!$D3-INT(日報!$E3-日報!$D3))</f>
        <v/>
      </c>
      <c r="G3" s="61"/>
      <c r="H3" s="45" t="str">
        <f>IF(日報!$G3="","",VLOOKUP(日報!$C3*100+日報!$G3,予定!B:C,2,0))</f>
        <v/>
      </c>
      <c r="I3" s="45"/>
      <c r="J3" s="45"/>
    </row>
    <row r="4" spans="1:11" x14ac:dyDescent="0.2">
      <c r="A4" s="63">
        <f>YEAR(日報!$C4)*100+MONTH(日報!$C4)</f>
        <v>190001</v>
      </c>
      <c r="B4" s="58">
        <f>日報!$C4*100+日報!$G4</f>
        <v>0</v>
      </c>
      <c r="C4" s="67">
        <f>C3</f>
        <v>0</v>
      </c>
      <c r="D4" s="68">
        <f t="shared" si="0"/>
        <v>0</v>
      </c>
      <c r="E4" s="68"/>
      <c r="F4" s="69" t="str">
        <f>IF(日報!$E4="","",日報!$E4-日報!$D4-INT(日報!$E4-日報!$D4))</f>
        <v/>
      </c>
      <c r="G4" s="70"/>
      <c r="H4" s="71" t="str">
        <f>IF(日報!$G4="","",VLOOKUP(日報!$C4*100+日報!$G4,予定!B:C,2,0))</f>
        <v/>
      </c>
      <c r="I4" s="72"/>
      <c r="J4" s="71"/>
    </row>
  </sheetData>
  <phoneticPr fontId="1"/>
  <dataValidations count="1">
    <dataValidation imeMode="off" allowBlank="1" showInputMessage="1" showErrorMessage="1" sqref="G2:G4 A1:A1048576 C1:F1048576" xr:uid="{00000000-0002-0000-0100-000000000000}"/>
  </dataValidation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集計!$B$1:$E$1</xm:f>
          </x14:formula1>
          <xm:sqref>I1:I4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5"/>
  <sheetViews>
    <sheetView workbookViewId="0">
      <selection activeCell="D2" sqref="D2"/>
    </sheetView>
  </sheetViews>
  <sheetFormatPr defaultColWidth="9" defaultRowHeight="18.75" customHeight="1" x14ac:dyDescent="0.2"/>
  <cols>
    <col min="1" max="1" width="3.88671875" style="10" customWidth="1"/>
    <col min="2" max="2" width="6.21875" style="10" customWidth="1"/>
    <col min="3" max="3" width="22.77734375" style="10" customWidth="1"/>
    <col min="4" max="4" width="8.33203125" style="21" customWidth="1"/>
    <col min="5" max="6" width="8.33203125" style="10" customWidth="1"/>
    <col min="7" max="7" width="4.21875" style="10" customWidth="1"/>
    <col min="8" max="8" width="11" style="10" customWidth="1"/>
    <col min="9" max="16384" width="9" style="10"/>
  </cols>
  <sheetData>
    <row r="1" spans="2:7" ht="18.75" customHeight="1" thickBot="1" x14ac:dyDescent="0.25">
      <c r="C1" s="22" t="s">
        <v>24</v>
      </c>
      <c r="D1" s="12">
        <v>1</v>
      </c>
      <c r="E1" s="13" t="s">
        <v>0</v>
      </c>
      <c r="F1" s="34">
        <v>44075</v>
      </c>
      <c r="G1" s="35"/>
    </row>
    <row r="2" spans="2:7" ht="10.5" customHeight="1" x14ac:dyDescent="0.2">
      <c r="C2" s="22"/>
      <c r="D2" s="15"/>
      <c r="E2" s="13"/>
      <c r="F2" s="9"/>
      <c r="G2" s="14"/>
    </row>
    <row r="3" spans="2:7" ht="18.75" customHeight="1" x14ac:dyDescent="0.2">
      <c r="C3" s="5">
        <f ca="1">IF(D1=1,TODAY(),F1)</f>
        <v>44079</v>
      </c>
      <c r="D3" s="15"/>
      <c r="E3" s="11"/>
    </row>
    <row r="4" spans="2:7" ht="17.25" customHeight="1" x14ac:dyDescent="0.2">
      <c r="B4" s="10" t="s">
        <v>19</v>
      </c>
      <c r="C4" s="10" t="s">
        <v>8</v>
      </c>
      <c r="D4" s="16" t="s">
        <v>6</v>
      </c>
      <c r="E4" s="17" t="s">
        <v>20</v>
      </c>
      <c r="F4" s="10" t="s">
        <v>21</v>
      </c>
    </row>
    <row r="5" spans="2:7" ht="17.25" customHeight="1" x14ac:dyDescent="0.2">
      <c r="B5" s="18">
        <v>1</v>
      </c>
      <c r="C5" s="18" t="str">
        <f ca="1">IFERROR(VLOOKUP($C$3*100+$B5,予定!$B:$G,2,0),"")</f>
        <v/>
      </c>
      <c r="D5" s="19" t="str">
        <f ca="1">IFERROR(VLOOKUP($C$3*100+$B5,予定!$B:$G,3,0),"")</f>
        <v/>
      </c>
      <c r="E5" s="19" t="str">
        <f ca="1">IFERROR(VLOOKUP($C$3*100+$B5,予定!$B:$G,4,0),"")</f>
        <v/>
      </c>
      <c r="F5" s="20" t="str">
        <f ca="1">IF(OR(C5="",E5=0),"",ROUND(E5*60*24,1)-ROUND(D5*60*24,1))</f>
        <v/>
      </c>
    </row>
    <row r="6" spans="2:7" ht="17.25" customHeight="1" x14ac:dyDescent="0.2">
      <c r="B6" s="18">
        <v>2</v>
      </c>
      <c r="C6" s="18" t="str">
        <f ca="1">IFERROR(VLOOKUP($C$3*100+$B6,予定!$B:$G,2,0),"")</f>
        <v/>
      </c>
      <c r="D6" s="19" t="str">
        <f ca="1">IFERROR(VLOOKUP($C$3*100+$B6,予定!$B:$G,3,0),"")</f>
        <v/>
      </c>
      <c r="E6" s="19" t="str">
        <f ca="1">IFERROR(VLOOKUP($C$3*100+$B6,予定!$B:$G,4,0),"")</f>
        <v/>
      </c>
      <c r="F6" s="20" t="str">
        <f t="shared" ref="F6:F24" ca="1" si="0">IF(OR(C6="",E6=0),"",ROUND(E6*60*24,1)-ROUND(D6*60*24,1))</f>
        <v/>
      </c>
    </row>
    <row r="7" spans="2:7" ht="17.25" customHeight="1" x14ac:dyDescent="0.2">
      <c r="B7" s="18">
        <v>3</v>
      </c>
      <c r="C7" s="18" t="str">
        <f ca="1">IFERROR(VLOOKUP($C$3*100+$B7,予定!$B:$G,2,0),"")</f>
        <v/>
      </c>
      <c r="D7" s="19" t="str">
        <f ca="1">IFERROR(VLOOKUP($C$3*100+$B7,予定!$B:$G,3,0),"")</f>
        <v/>
      </c>
      <c r="E7" s="19" t="str">
        <f ca="1">IFERROR(VLOOKUP($C$3*100+$B7,予定!$B:$G,4,0),"")</f>
        <v/>
      </c>
      <c r="F7" s="20" t="str">
        <f t="shared" ca="1" si="0"/>
        <v/>
      </c>
    </row>
    <row r="8" spans="2:7" ht="17.25" customHeight="1" x14ac:dyDescent="0.2">
      <c r="B8" s="18">
        <v>4</v>
      </c>
      <c r="C8" s="18" t="str">
        <f ca="1">IFERROR(VLOOKUP($C$3*100+$B8,予定!$B:$G,2,0),"")</f>
        <v/>
      </c>
      <c r="D8" s="19" t="str">
        <f ca="1">IFERROR(VLOOKUP($C$3*100+$B8,予定!$B:$G,3,0),"")</f>
        <v/>
      </c>
      <c r="E8" s="19" t="str">
        <f ca="1">IFERROR(VLOOKUP($C$3*100+$B8,予定!$B:$G,4,0),"")</f>
        <v/>
      </c>
      <c r="F8" s="20" t="str">
        <f t="shared" ca="1" si="0"/>
        <v/>
      </c>
    </row>
    <row r="9" spans="2:7" ht="17.25" customHeight="1" x14ac:dyDescent="0.2">
      <c r="B9" s="18">
        <v>5</v>
      </c>
      <c r="C9" s="18" t="str">
        <f ca="1">IFERROR(VLOOKUP($C$3*100+$B9,予定!$B:$G,2,0),"")</f>
        <v/>
      </c>
      <c r="D9" s="19" t="str">
        <f ca="1">IFERROR(VLOOKUP($C$3*100+$B9,予定!$B:$G,3,0),"")</f>
        <v/>
      </c>
      <c r="E9" s="19" t="str">
        <f ca="1">IFERROR(VLOOKUP($C$3*100+$B9,予定!$B:$G,4,0),"")</f>
        <v/>
      </c>
      <c r="F9" s="20" t="str">
        <f t="shared" ca="1" si="0"/>
        <v/>
      </c>
    </row>
    <row r="10" spans="2:7" ht="17.25" customHeight="1" x14ac:dyDescent="0.2">
      <c r="B10" s="18">
        <v>6</v>
      </c>
      <c r="C10" s="18" t="str">
        <f ca="1">IFERROR(VLOOKUP($C$3*100+$B10,予定!$B:$G,2,0),"")</f>
        <v/>
      </c>
      <c r="D10" s="19" t="str">
        <f ca="1">IFERROR(VLOOKUP($C$3*100+$B10,予定!$B:$G,3,0),"")</f>
        <v/>
      </c>
      <c r="E10" s="19" t="str">
        <f ca="1">IFERROR(VLOOKUP($C$3*100+$B10,予定!$B:$G,4,0),"")</f>
        <v/>
      </c>
      <c r="F10" s="20" t="str">
        <f t="shared" ca="1" si="0"/>
        <v/>
      </c>
    </row>
    <row r="11" spans="2:7" ht="17.25" customHeight="1" x14ac:dyDescent="0.2">
      <c r="B11" s="18">
        <v>7</v>
      </c>
      <c r="C11" s="18" t="str">
        <f ca="1">IFERROR(VLOOKUP($C$3*100+$B11,予定!$B:$G,2,0),"")</f>
        <v/>
      </c>
      <c r="D11" s="19" t="str">
        <f ca="1">IFERROR(VLOOKUP($C$3*100+$B11,予定!$B:$G,3,0),"")</f>
        <v/>
      </c>
      <c r="E11" s="19" t="str">
        <f ca="1">IFERROR(VLOOKUP($C$3*100+$B11,予定!$B:$G,4,0),"")</f>
        <v/>
      </c>
      <c r="F11" s="20" t="str">
        <f t="shared" ca="1" si="0"/>
        <v/>
      </c>
    </row>
    <row r="12" spans="2:7" ht="17.25" customHeight="1" x14ac:dyDescent="0.2">
      <c r="B12" s="18">
        <v>8</v>
      </c>
      <c r="C12" s="18" t="str">
        <f ca="1">IFERROR(VLOOKUP($C$3*100+$B12,予定!$B:$G,2,0),"")</f>
        <v/>
      </c>
      <c r="D12" s="19" t="str">
        <f ca="1">IFERROR(VLOOKUP($C$3*100+$B12,予定!$B:$G,3,0),"")</f>
        <v/>
      </c>
      <c r="E12" s="19" t="str">
        <f ca="1">IFERROR(VLOOKUP($C$3*100+$B12,予定!$B:$G,4,0),"")</f>
        <v/>
      </c>
      <c r="F12" s="20" t="str">
        <f t="shared" ca="1" si="0"/>
        <v/>
      </c>
    </row>
    <row r="13" spans="2:7" ht="17.25" customHeight="1" x14ac:dyDescent="0.2">
      <c r="B13" s="18">
        <v>9</v>
      </c>
      <c r="C13" s="18" t="str">
        <f ca="1">IFERROR(VLOOKUP($C$3*100+$B13,予定!$B:$G,2,0),"")</f>
        <v/>
      </c>
      <c r="D13" s="19" t="str">
        <f ca="1">IFERROR(VLOOKUP($C$3*100+$B13,予定!$B:$G,3,0),"")</f>
        <v/>
      </c>
      <c r="E13" s="19" t="str">
        <f ca="1">IFERROR(VLOOKUP($C$3*100+$B13,予定!$B:$G,4,0),"")</f>
        <v/>
      </c>
      <c r="F13" s="20" t="str">
        <f t="shared" ca="1" si="0"/>
        <v/>
      </c>
    </row>
    <row r="14" spans="2:7" ht="17.25" customHeight="1" x14ac:dyDescent="0.2">
      <c r="B14" s="18">
        <v>10</v>
      </c>
      <c r="C14" s="18" t="str">
        <f ca="1">IFERROR(VLOOKUP($C$3*100+$B14,予定!$B:$G,2,0),"")</f>
        <v/>
      </c>
      <c r="D14" s="19" t="str">
        <f ca="1">IFERROR(VLOOKUP($C$3*100+$B14,予定!$B:$G,3,0),"")</f>
        <v/>
      </c>
      <c r="E14" s="19" t="str">
        <f ca="1">IFERROR(VLOOKUP($C$3*100+$B14,予定!$B:$G,4,0),"")</f>
        <v/>
      </c>
      <c r="F14" s="20" t="str">
        <f t="shared" ca="1" si="0"/>
        <v/>
      </c>
    </row>
    <row r="15" spans="2:7" ht="17.25" customHeight="1" x14ac:dyDescent="0.2">
      <c r="B15" s="18">
        <v>11</v>
      </c>
      <c r="C15" s="18" t="str">
        <f ca="1">IFERROR(VLOOKUP($C$3*100+$B15,予定!$B:$G,2,0),"")</f>
        <v/>
      </c>
      <c r="D15" s="19" t="str">
        <f ca="1">IFERROR(VLOOKUP($C$3*100+$B15,予定!$B:$G,3,0),"")</f>
        <v/>
      </c>
      <c r="E15" s="19" t="str">
        <f ca="1">IFERROR(VLOOKUP($C$3*100+$B15,予定!$B:$G,4,0),"")</f>
        <v/>
      </c>
      <c r="F15" s="20" t="str">
        <f t="shared" ca="1" si="0"/>
        <v/>
      </c>
    </row>
    <row r="16" spans="2:7" ht="17.25" customHeight="1" x14ac:dyDescent="0.2">
      <c r="B16" s="18">
        <v>12</v>
      </c>
      <c r="C16" s="18" t="str">
        <f ca="1">IFERROR(VLOOKUP($C$3*100+$B16,予定!$B:$G,2,0),"")</f>
        <v/>
      </c>
      <c r="D16" s="19" t="str">
        <f ca="1">IFERROR(VLOOKUP($C$3*100+$B16,予定!$B:$G,3,0),"")</f>
        <v/>
      </c>
      <c r="E16" s="19" t="str">
        <f ca="1">IFERROR(VLOOKUP($C$3*100+$B16,予定!$B:$G,4,0),"")</f>
        <v/>
      </c>
      <c r="F16" s="20" t="str">
        <f t="shared" ca="1" si="0"/>
        <v/>
      </c>
    </row>
    <row r="17" spans="2:6" ht="17.25" customHeight="1" x14ac:dyDescent="0.2">
      <c r="B17" s="18">
        <v>13</v>
      </c>
      <c r="C17" s="18" t="str">
        <f ca="1">IFERROR(VLOOKUP($C$3*100+$B17,予定!$B:$G,2,0),"")</f>
        <v/>
      </c>
      <c r="D17" s="19" t="str">
        <f ca="1">IFERROR(VLOOKUP($C$3*100+$B17,予定!$B:$G,3,0),"")</f>
        <v/>
      </c>
      <c r="E17" s="19" t="str">
        <f ca="1">IFERROR(VLOOKUP($C$3*100+$B17,予定!$B:$G,4,0),"")</f>
        <v/>
      </c>
      <c r="F17" s="20" t="str">
        <f t="shared" ca="1" si="0"/>
        <v/>
      </c>
    </row>
    <row r="18" spans="2:6" ht="17.25" customHeight="1" x14ac:dyDescent="0.2">
      <c r="B18" s="18">
        <v>14</v>
      </c>
      <c r="C18" s="18" t="str">
        <f ca="1">IFERROR(VLOOKUP($C$3*100+$B18,予定!$B:$G,2,0),"")</f>
        <v/>
      </c>
      <c r="D18" s="19" t="str">
        <f ca="1">IFERROR(VLOOKUP($C$3*100+$B18,予定!$B:$G,3,0),"")</f>
        <v/>
      </c>
      <c r="E18" s="19" t="str">
        <f ca="1">IFERROR(VLOOKUP($C$3*100+$B18,予定!$B:$G,4,0),"")</f>
        <v/>
      </c>
      <c r="F18" s="20" t="str">
        <f t="shared" ca="1" si="0"/>
        <v/>
      </c>
    </row>
    <row r="19" spans="2:6" ht="17.25" customHeight="1" x14ac:dyDescent="0.2">
      <c r="B19" s="18">
        <v>15</v>
      </c>
      <c r="C19" s="18" t="str">
        <f ca="1">IFERROR(VLOOKUP($C$3*100+$B19,予定!$B:$G,2,0),"")</f>
        <v/>
      </c>
      <c r="D19" s="19" t="str">
        <f ca="1">IFERROR(VLOOKUP($C$3*100+$B19,予定!$B:$G,3,0),"")</f>
        <v/>
      </c>
      <c r="E19" s="19" t="str">
        <f ca="1">IFERROR(VLOOKUP($C$3*100+$B19,予定!$B:$G,4,0),"")</f>
        <v/>
      </c>
      <c r="F19" s="20" t="str">
        <f t="shared" ca="1" si="0"/>
        <v/>
      </c>
    </row>
    <row r="20" spans="2:6" ht="17.25" customHeight="1" x14ac:dyDescent="0.2">
      <c r="B20" s="18">
        <v>16</v>
      </c>
      <c r="C20" s="18" t="str">
        <f ca="1">IFERROR(VLOOKUP($C$3*100+$B20,予定!$B:$G,2,0),"")</f>
        <v/>
      </c>
      <c r="D20" s="19" t="str">
        <f ca="1">IFERROR(VLOOKUP($C$3*100+$B20,予定!$B:$G,3,0),"")</f>
        <v/>
      </c>
      <c r="E20" s="19" t="str">
        <f ca="1">IFERROR(VLOOKUP($C$3*100+$B20,予定!$B:$G,4,0),"")</f>
        <v/>
      </c>
      <c r="F20" s="20" t="str">
        <f t="shared" ca="1" si="0"/>
        <v/>
      </c>
    </row>
    <row r="21" spans="2:6" ht="17.25" customHeight="1" x14ac:dyDescent="0.2">
      <c r="B21" s="18">
        <v>17</v>
      </c>
      <c r="C21" s="18" t="str">
        <f ca="1">IFERROR(VLOOKUP($C$3*100+$B21,予定!$B:$G,2,0),"")</f>
        <v/>
      </c>
      <c r="D21" s="19" t="str">
        <f ca="1">IFERROR(VLOOKUP($C$3*100+$B21,予定!$B:$G,3,0),"")</f>
        <v/>
      </c>
      <c r="E21" s="19" t="str">
        <f ca="1">IFERROR(VLOOKUP($C$3*100+$B21,予定!$B:$G,4,0),"")</f>
        <v/>
      </c>
      <c r="F21" s="20" t="str">
        <f t="shared" ca="1" si="0"/>
        <v/>
      </c>
    </row>
    <row r="22" spans="2:6" ht="17.25" customHeight="1" x14ac:dyDescent="0.2">
      <c r="B22" s="18">
        <v>18</v>
      </c>
      <c r="C22" s="18" t="str">
        <f ca="1">IFERROR(VLOOKUP($C$3*100+$B22,予定!$B:$G,2,0),"")</f>
        <v/>
      </c>
      <c r="D22" s="19" t="str">
        <f ca="1">IFERROR(VLOOKUP($C$3*100+$B22,予定!$B:$G,3,0),"")</f>
        <v/>
      </c>
      <c r="E22" s="19" t="str">
        <f ca="1">IFERROR(VLOOKUP($C$3*100+$B22,予定!$B:$G,4,0),"")</f>
        <v/>
      </c>
      <c r="F22" s="20" t="str">
        <f t="shared" ca="1" si="0"/>
        <v/>
      </c>
    </row>
    <row r="23" spans="2:6" ht="17.25" customHeight="1" x14ac:dyDescent="0.2">
      <c r="B23" s="18">
        <v>19</v>
      </c>
      <c r="C23" s="18" t="str">
        <f ca="1">IFERROR(VLOOKUP($C$3*100+$B23,予定!$B:$G,2,0),"")</f>
        <v/>
      </c>
      <c r="D23" s="19" t="str">
        <f ca="1">IFERROR(VLOOKUP($C$3*100+$B23,予定!$B:$G,3,0),"")</f>
        <v/>
      </c>
      <c r="E23" s="19" t="str">
        <f ca="1">IFERROR(VLOOKUP($C$3*100+$B23,予定!$B:$G,4,0),"")</f>
        <v/>
      </c>
      <c r="F23" s="20" t="str">
        <f t="shared" ca="1" si="0"/>
        <v/>
      </c>
    </row>
    <row r="24" spans="2:6" ht="17.25" customHeight="1" x14ac:dyDescent="0.2">
      <c r="B24" s="18">
        <v>20</v>
      </c>
      <c r="C24" s="18" t="str">
        <f ca="1">IFERROR(VLOOKUP($C$3*100+$B24,予定!$B:$G,2,0),"")</f>
        <v/>
      </c>
      <c r="D24" s="19" t="str">
        <f ca="1">IFERROR(VLOOKUP($C$3*100+$B24,予定!$B:$G,3,0),"")</f>
        <v/>
      </c>
      <c r="E24" s="19" t="str">
        <f ca="1">IFERROR(VLOOKUP($C$3*100+$B24,予定!$B:$G,4,0),"")</f>
        <v/>
      </c>
      <c r="F24" s="20" t="str">
        <f t="shared" ca="1" si="0"/>
        <v/>
      </c>
    </row>
    <row r="25" spans="2:6" ht="17.25" customHeight="1" x14ac:dyDescent="0.2">
      <c r="B25" s="18"/>
      <c r="C25" s="18" t="s">
        <v>5</v>
      </c>
      <c r="D25" s="19">
        <f ca="1">SUM(D5:D24)</f>
        <v>0</v>
      </c>
      <c r="E25" s="19">
        <f ca="1">SUM(E5:E24)</f>
        <v>0</v>
      </c>
      <c r="F25" s="18">
        <f ca="1">SUM(F5:F24)</f>
        <v>0</v>
      </c>
    </row>
  </sheetData>
  <mergeCells count="1">
    <mergeCell ref="F1:G1"/>
  </mergeCells>
  <phoneticPr fontId="1"/>
  <conditionalFormatting sqref="F1">
    <cfRule type="expression" dxfId="0" priority="37">
      <formula>$D$1=1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workbookViewId="0">
      <selection activeCell="C15" sqref="C15"/>
    </sheetView>
  </sheetViews>
  <sheetFormatPr defaultRowHeight="13.2" x14ac:dyDescent="0.2"/>
  <cols>
    <col min="1" max="1" width="15.33203125" customWidth="1"/>
    <col min="2" max="5" width="13.5546875" customWidth="1"/>
    <col min="6" max="6" width="10.109375" customWidth="1"/>
    <col min="7" max="10" width="15" customWidth="1"/>
  </cols>
  <sheetData>
    <row r="1" spans="1:10" ht="20.25" customHeight="1" x14ac:dyDescent="0.2">
      <c r="A1" s="36" t="s">
        <v>31</v>
      </c>
      <c r="B1" s="26" t="s">
        <v>13</v>
      </c>
      <c r="C1" s="27" t="s">
        <v>15</v>
      </c>
      <c r="D1" s="27" t="s">
        <v>22</v>
      </c>
      <c r="E1" s="27" t="s">
        <v>23</v>
      </c>
      <c r="F1" s="27" t="s">
        <v>5</v>
      </c>
      <c r="G1" s="28" t="s">
        <v>26</v>
      </c>
      <c r="H1" s="28" t="s">
        <v>27</v>
      </c>
      <c r="I1" s="28" t="s">
        <v>28</v>
      </c>
      <c r="J1" s="29" t="s">
        <v>29</v>
      </c>
    </row>
    <row r="2" spans="1:10" ht="20.25" customHeight="1" x14ac:dyDescent="0.2">
      <c r="A2" s="23">
        <v>43983</v>
      </c>
      <c r="B2" s="6">
        <f>SUMIFS(日報!$F:$F,日報!$A:$A,YEAR($A2)*100+MONTH(A2),日報!$I:$I,集計!B$1)</f>
        <v>0</v>
      </c>
      <c r="C2" s="6">
        <f>SUMIFS(日報!$F:$F,日報!$A:$A,YEAR($A2)*100+MONTH(B2),日報!$I:$I,集計!C$1)</f>
        <v>0</v>
      </c>
      <c r="D2" s="6">
        <f>SUMIFS(日報!$F:$F,日報!$A:$A,YEAR($A2)*100+MONTH(C2),日報!$I:$I,集計!D$1)</f>
        <v>0</v>
      </c>
      <c r="E2" s="6">
        <f>SUMIFS(日報!$F:$F,日報!$A:$A,YEAR($A2)*100+MONTH(D2),日報!$I:$I,集計!E$1)</f>
        <v>0</v>
      </c>
      <c r="F2" s="6">
        <f>SUM(B2:E2)</f>
        <v>0</v>
      </c>
      <c r="G2" s="7" t="str">
        <f>IF($F2=0,"",B2/$F2)</f>
        <v/>
      </c>
      <c r="H2" s="7" t="str">
        <f t="shared" ref="H2:J2" si="0">IF($F2=0,"",C2/$F2)</f>
        <v/>
      </c>
      <c r="I2" s="7" t="str">
        <f t="shared" si="0"/>
        <v/>
      </c>
      <c r="J2" s="25" t="str">
        <f t="shared" si="0"/>
        <v/>
      </c>
    </row>
    <row r="3" spans="1:10" ht="20.25" customHeight="1" x14ac:dyDescent="0.2">
      <c r="A3" s="24">
        <f>DATE(YEAR(A2),MONTH(A2)+1,1)</f>
        <v>44013</v>
      </c>
      <c r="B3" s="6">
        <f>SUMIFS(日報!$F:$F,日報!$A:$A,YEAR($A3)*100+MONTH(A3),日報!$I:$I,集計!B$1)</f>
        <v>0</v>
      </c>
      <c r="C3" s="6">
        <f>SUMIFS(日報!$F:$F,日報!$A:$A,YEAR($A3)*100+MONTH(B3),日報!$I:$I,集計!C$1)</f>
        <v>0</v>
      </c>
      <c r="D3" s="6">
        <f>SUMIFS(日報!$F:$F,日報!$A:$A,YEAR($A3)*100+MONTH(C3),日報!$I:$I,集計!D$1)</f>
        <v>0</v>
      </c>
      <c r="E3" s="6">
        <f>SUMIFS(日報!$F:$F,日報!$A:$A,YEAR($A3)*100+MONTH(D3),日報!$I:$I,集計!E$1)</f>
        <v>0</v>
      </c>
      <c r="F3" s="6">
        <f>SUM(B3:E3)</f>
        <v>0</v>
      </c>
      <c r="G3" s="7" t="str">
        <f>IF($F3=0,"",B3/$F3)</f>
        <v/>
      </c>
      <c r="H3" s="7" t="str">
        <f t="shared" ref="H3" si="1">IF($F3=0,"",C3/$F3)</f>
        <v/>
      </c>
      <c r="I3" s="7" t="str">
        <f t="shared" ref="I3" si="2">IF($F3=0,"",D3/$F3)</f>
        <v/>
      </c>
      <c r="J3" s="25" t="str">
        <f t="shared" ref="J3" si="3">IF($F3=0,"",E3/$F3)</f>
        <v/>
      </c>
    </row>
    <row r="4" spans="1:10" ht="20.25" customHeight="1" x14ac:dyDescent="0.2">
      <c r="A4" s="30">
        <f>DATE(YEAR(A3),MONTH(A3)+1,1)</f>
        <v>44044</v>
      </c>
      <c r="B4" s="31">
        <f>SUMIFS(日報!$F:$F,日報!$A:$A,YEAR($A4)*100+MONTH(A4),日報!$I:$I,集計!B$1)</f>
        <v>0</v>
      </c>
      <c r="C4" s="31">
        <f>SUMIFS(日報!$F:$F,日報!$A:$A,YEAR($A4)*100+MONTH(B4),日報!$I:$I,集計!C$1)</f>
        <v>0</v>
      </c>
      <c r="D4" s="31">
        <f>SUMIFS(日報!$F:$F,日報!$A:$A,YEAR($A4)*100+MONTH(C4),日報!$I:$I,集計!D$1)</f>
        <v>0</v>
      </c>
      <c r="E4" s="31">
        <f>SUMIFS(日報!$F:$F,日報!$A:$A,YEAR($A4)*100+MONTH(D4),日報!$I:$I,集計!E$1)</f>
        <v>0</v>
      </c>
      <c r="F4" s="31">
        <f>SUM(B4:E4)</f>
        <v>0</v>
      </c>
      <c r="G4" s="32" t="str">
        <f>IF($F4=0,"",B4/$F4)</f>
        <v/>
      </c>
      <c r="H4" s="32" t="str">
        <f t="shared" ref="H4" si="4">IF($F4=0,"",C4/$F4)</f>
        <v/>
      </c>
      <c r="I4" s="32" t="str">
        <f t="shared" ref="I4" si="5">IF($F4=0,"",D4/$F4)</f>
        <v/>
      </c>
      <c r="J4" s="33" t="str">
        <f t="shared" ref="J4" si="6">IF($F4=0,"",E4/$F4)</f>
        <v/>
      </c>
    </row>
    <row r="5" spans="1:10" ht="19.8" customHeight="1" x14ac:dyDescent="0.2"/>
    <row r="6" spans="1:10" ht="19.8" customHeight="1" x14ac:dyDescent="0.2"/>
    <row r="7" spans="1:10" ht="19.8" customHeight="1" x14ac:dyDescent="0.2"/>
    <row r="8" spans="1:10" ht="19.8" customHeight="1" x14ac:dyDescent="0.2"/>
    <row r="9" spans="1:10" ht="19.8" customHeight="1" x14ac:dyDescent="0.2"/>
    <row r="10" spans="1:10" ht="19.8" customHeight="1" x14ac:dyDescent="0.2"/>
    <row r="11" spans="1:10" ht="19.8" customHeight="1" x14ac:dyDescent="0.2"/>
    <row r="12" spans="1:10" ht="19.8" customHeight="1" x14ac:dyDescent="0.2"/>
    <row r="13" spans="1:10" ht="19.8" customHeight="1" x14ac:dyDescent="0.2"/>
    <row r="14" spans="1:10" ht="19.8" customHeight="1" x14ac:dyDescent="0.2"/>
    <row r="15" spans="1:10" ht="19.8" customHeight="1" x14ac:dyDescent="0.2"/>
    <row r="16" spans="1:10" ht="19.8" customHeight="1" x14ac:dyDescent="0.2"/>
    <row r="17" ht="19.8" customHeight="1" x14ac:dyDescent="0.2"/>
    <row r="18" ht="19.8" customHeight="1" x14ac:dyDescent="0.2"/>
    <row r="19" ht="19.8" customHeight="1" x14ac:dyDescent="0.2"/>
    <row r="20" ht="19.8" customHeight="1" x14ac:dyDescent="0.2"/>
    <row r="21" ht="19.8" customHeight="1" x14ac:dyDescent="0.2"/>
    <row r="22" ht="19.8" customHeight="1" x14ac:dyDescent="0.2"/>
    <row r="23" ht="19.8" customHeight="1" x14ac:dyDescent="0.2"/>
    <row r="24" ht="19.8" customHeight="1" x14ac:dyDescent="0.2"/>
  </sheetData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予定</vt:lpstr>
      <vt:lpstr>日報</vt:lpstr>
      <vt:lpstr>予実差</vt:lpstr>
      <vt:lpstr>集計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sakuhara</dc:creator>
  <cp:lastModifiedBy>m.sakuhara</cp:lastModifiedBy>
  <dcterms:created xsi:type="dcterms:W3CDTF">2018-12-11T03:54:12Z</dcterms:created>
  <dcterms:modified xsi:type="dcterms:W3CDTF">2020-09-05T01:06:47Z</dcterms:modified>
</cp:coreProperties>
</file>